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vo\Compras e Contratações\2020\Processo 004-2020 - Estudo Técnico Socioambiental - Câmara Temática Meio Ambiente\3 - Fase de Contratação\Edital e Anexos\"/>
    </mc:Choice>
  </mc:AlternateContent>
  <xr:revisionPtr revIDLastSave="0" documentId="13_ncr:1_{67FE516A-90D0-420F-9FA3-10B455FBADF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Orçamen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8" i="1"/>
  <c r="F18" i="1"/>
  <c r="E18" i="1"/>
  <c r="H18" i="1" l="1"/>
  <c r="D12" i="1"/>
  <c r="D13" i="1"/>
  <c r="D14" i="1"/>
  <c r="D15" i="1"/>
  <c r="D16" i="1"/>
  <c r="D17" i="1"/>
  <c r="D11" i="1"/>
  <c r="D10" i="1"/>
  <c r="D9" i="1"/>
  <c r="D8" i="1"/>
  <c r="D7" i="1"/>
  <c r="D6" i="1"/>
  <c r="D19" i="1" l="1"/>
  <c r="G11" i="1"/>
  <c r="E11" i="1"/>
  <c r="F11" i="1"/>
  <c r="E17" i="1"/>
  <c r="F17" i="1"/>
  <c r="G17" i="1"/>
  <c r="E16" i="1"/>
  <c r="F16" i="1"/>
  <c r="G16" i="1"/>
  <c r="E6" i="1"/>
  <c r="F6" i="1"/>
  <c r="G6" i="1"/>
  <c r="F15" i="1"/>
  <c r="G15" i="1"/>
  <c r="E15" i="1"/>
  <c r="E7" i="1"/>
  <c r="F7" i="1"/>
  <c r="G7" i="1"/>
  <c r="E14" i="1"/>
  <c r="F14" i="1"/>
  <c r="G14" i="1"/>
  <c r="E8" i="1"/>
  <c r="F8" i="1"/>
  <c r="G8" i="1"/>
  <c r="F13" i="1"/>
  <c r="G13" i="1"/>
  <c r="E13" i="1"/>
  <c r="G9" i="1"/>
  <c r="E9" i="1"/>
  <c r="F9" i="1"/>
  <c r="G12" i="1"/>
  <c r="E12" i="1"/>
  <c r="F12" i="1"/>
  <c r="G10" i="1"/>
  <c r="E10" i="1"/>
  <c r="F10" i="1"/>
  <c r="H11" i="1" l="1"/>
  <c r="H10" i="1"/>
  <c r="H7" i="1"/>
  <c r="H9" i="1"/>
  <c r="H15" i="1"/>
  <c r="H14" i="1"/>
  <c r="H17" i="1"/>
  <c r="H12" i="1"/>
  <c r="H13" i="1"/>
  <c r="H8" i="1"/>
  <c r="H16" i="1"/>
  <c r="H6" i="1"/>
</calcChain>
</file>

<file path=xl/sharedStrings.xml><?xml version="1.0" encoding="utf-8"?>
<sst xmlns="http://schemas.openxmlformats.org/spreadsheetml/2006/main" count="36" uniqueCount="36">
  <si>
    <t>DESCRIÇÃO</t>
  </si>
  <si>
    <t>ANEXO XII - PLANILHA DE QUANTATIVOS E ORÇAMENTO ESTIMATIVO</t>
  </si>
  <si>
    <t>PRODUTO</t>
  </si>
  <si>
    <t>BALNEÁRIO PIÇARRAS</t>
  </si>
  <si>
    <t>PENHA</t>
  </si>
  <si>
    <t>PORTO BELO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</si>
  <si>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</si>
  <si>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</si>
  <si>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</si>
  <si>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</si>
  <si>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</si>
  <si>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</si>
  <si>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</si>
  <si>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</si>
  <si>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</si>
  <si>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</si>
  <si>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</si>
  <si>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</si>
  <si>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</si>
  <si>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A. Relatório do planejamento/cronograma de atividades para desenvolvimento do Produto “B”;</t>
  </si>
  <si>
    <t>B. Estudo Técnico Sócioambiental – Capítulo I, a qual compreende os itens completos (com seus respectivos subítens) do “4.1 ao 4.4” do presente termo de referência, em formato digital Word e PDF;</t>
  </si>
  <si>
    <t>C. Relatório de planejamento do trabalho a ser executado para desenvolvimento dos produtos “D” e “E”;</t>
  </si>
  <si>
    <t>D. Estudo Técnico Sócioambiental – Capítulo II (Parte 1), a qual compreende o item “4.5”, dos subintens completos “4.5.1 ao 4.5.9” do presente termo de referência, em formato digital Word e PDF;</t>
  </si>
  <si>
    <t>E. Estudo Técnico Sócioambiental – Capítulo II (Parte 2), a qual compreende o item “4.5” dos subintens completos “4.5.10 ao 4.5.14” do presente termo de referência, em formato digital Word e PDF;</t>
  </si>
  <si>
    <t>F. Mapa do Núcleo Urbano Previamente Identificado (NUr-PI), do Núcleo Urbano Mediante Análise (NUr-MA), da Área de Território Municipal que não constitui Núcleo Urbano (ATM-NCNUr) e das áreas de Relevante Interesse Ecológico, em escala adequada para visualização impressa e em formato digital PDF, bem em formato editavel da plataforma do sistema de informação geográfica utilizado com todos os arquivos de shapefile, entre outros utilizados para criação do referido mapa;</t>
  </si>
  <si>
    <t>G. Mapa da Linha Limite da Área de Preservação Permanente (LLAPP) ao longo dos cursos d’água e ao redor de nascentes conforme a Lei Federal nº 12.651/2012, em escala adequada para visualização impressa e em formato digital PDF, bem em formato editavel da plataforma do sistema de informação geográfica utilizado com todos os arquivos de shapefile, entre outros utilizados para criação do referido mapa;</t>
  </si>
  <si>
    <t>H. Mapa da Linha Limite de Ocupação em Área de Preservação Permanente (LLO-APP) dos cursos d’água de margem dupla, formando polígonos de massas d’água, em escala adequada para visualização impressa e em formato digital PDF, bem em formato editavel da plataforma do sistema de informação geográfica utilizado com todos os arquivos de shapefile, entre outros utilizados para criação do referido mapa;</t>
  </si>
  <si>
    <t>I. Mapa da Linha Limite de Ocupação em Área de Preservação Permanente (LLO-APP) e da Linha Limite de 15 (quinze) metros (LL-15) em escala adequada para visualização do NUr-PI de forma impresa, e em formato digital PDF, bem em formato editavel da plataforma do sistema de informação geográfica utilizado com todos os arquivos de shapefile, entre outros utilizados para criação do referido mapa;</t>
  </si>
  <si>
    <t>J. Mapa do Núcleo Urbano Informal que ocupa Área de Preservação Permanente ao longo de cursos d’água naturais (NUI-APP), em escala adequada para visualização impressa e em formato digital PDF, bem em formato editavel da plataforma do sistema de informação geográfica utilizado com todos os arquivos de shapefile, entre outros utilizados para criação do referido mapa;</t>
  </si>
  <si>
    <t>K. Mapa de riscos hidrogeoambientais, em escala adequada para visualização impressa e em formato digital PDF, bem em formato editavel da plataforma do sistema de informação geográfica utilizado com todos os arquivos de shapefile, entre outros utilizados para criação do referido mapa;</t>
  </si>
  <si>
    <t>Apresentação do Estudo Técnico Socioambiental em duas Audiências Públicas;</t>
  </si>
  <si>
    <t>ESTUDOS TÉCNICOS SOCIOAMBIENTAL DOS MUNICÍPIOS DE BALNEÁRIO PIÇARRAS, CAMBORIÚ,LUIZ ALVES, PENHA E PORTO BELO</t>
  </si>
  <si>
    <t>%</t>
  </si>
  <si>
    <t>CUSTO TOTAL</t>
  </si>
  <si>
    <t>L. Minuta da Legislação referente ao Estudo Técnico Sócioambiental, acompanhado do respectivo documento de exposição de motivos/justificativa;</t>
  </si>
  <si>
    <t>PREÇO TOTAL POR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</si>
</sst>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HelveticaNeueLT Std"/>
      <family val="2"/>
    </font>
    <font>
      <b/>
      <sz val="14"/>
      <name val="HelveticaNeueLT Std"/>
      <family val="2"/>
    </font>
    <font>
      <sz val="12"/>
      <color theme="1"/>
      <name val="HelveticaNeueLT Std"/>
      <family val="2"/>
    </font>
    <font>
      <sz val="12"/>
      <name val="HelveticaNeueLT Std"/>
      <family val="2"/>
    </font>
    <font>
      <sz val="11"/>
      <name val="HelveticaNeueLT Std"/>
      <family val="2"/>
    </font>
    <font>
      <sz val="8"/>
      <name val="Calibri"/>
      <family val="2"/>
      <scheme val="minor"/>
    </font>
    <font>
      <b/>
      <sz val="12"/>
      <name val="HelveticaNeueLT Std"/>
    </font>
    <font>
      <b/>
      <sz val="11"/>
      <name val="HelveticaNeueLT Std"/>
    </font>
    <font>
      <sz val="12"/>
      <name val="HelveticaNeueLT Std"/>
    </font>
    <font>
      <b/>
      <sz val="11"/>
      <name val="HelveticaNeueLT Std"/>
      <family val="2"/>
    </font>
    <font>
      <b/>
      <sz val="14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4" fontId="6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4" fontId="4" fillId="2" borderId="0" xfId="0" applyNumberFormat="1" applyFont="1" applyFill="1" applyAlignment="1">
      <alignment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4" fontId="5" fillId="4" borderId="1" xfId="1" applyFont="1" applyFill="1" applyBorder="1" applyAlignment="1">
      <alignment horizontal="center" vertical="center" wrapText="1"/>
    </xf>
    <xf numFmtId="10" fontId="4" fillId="2" borderId="0" xfId="2" applyNumberFormat="1" applyFont="1" applyFill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horizontal="center" vertical="center" wrapText="1"/>
    </xf>
    <xf numFmtId="9" fontId="4" fillId="2" borderId="0" xfId="2" applyFont="1" applyFill="1" applyAlignment="1">
      <alignment horizontal="left" wrapText="1"/>
    </xf>
    <xf numFmtId="164" fontId="9" fillId="0" borderId="1" xfId="3" applyFont="1" applyFill="1" applyBorder="1" applyAlignment="1">
      <alignment horizontal="center" vertical="center"/>
    </xf>
    <xf numFmtId="164" fontId="4" fillId="2" borderId="0" xfId="3" applyFont="1" applyFill="1" applyAlignment="1">
      <alignment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9" fontId="6" fillId="0" borderId="2" xfId="2" applyFont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1314450</xdr:colOff>
      <xdr:row>3</xdr:row>
      <xdr:rowOff>161710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B5C299-5F5E-4C65-B1C4-A1EC70AF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09549"/>
          <a:ext cx="1285875" cy="599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3"/>
  <sheetViews>
    <sheetView tabSelected="1" zoomScale="80" zoomScaleNormal="80" workbookViewId="0">
      <selection activeCell="H5" sqref="H5"/>
    </sheetView>
  </sheetViews>
  <sheetFormatPr defaultColWidth="9.140625" defaultRowHeight="15"/>
  <cols>
    <col min="1" max="1" width="9.140625" style="2"/>
    <col min="2" max="2" width="20" style="2" customWidth="1"/>
    <col min="3" max="3" width="57.140625" style="5" customWidth="1"/>
    <col min="4" max="4" width="13.5703125" style="5" customWidth="1"/>
    <col min="5" max="5" width="17" style="2" bestFit="1" customWidth="1"/>
    <col min="6" max="6" width="17.140625" style="6" bestFit="1" customWidth="1"/>
    <col min="7" max="7" width="17.140625" style="7" bestFit="1" customWidth="1"/>
    <col min="8" max="8" width="24.28515625" style="7" customWidth="1"/>
    <col min="9" max="9" width="19" style="2" bestFit="1" customWidth="1"/>
    <col min="10" max="10" width="16.7109375" style="3" hidden="1" customWidth="1"/>
    <col min="11" max="11" width="16.7109375" style="4" hidden="1" customWidth="1"/>
    <col min="12" max="12" width="25.7109375" style="2" customWidth="1"/>
    <col min="13" max="16384" width="9.140625" style="2"/>
  </cols>
  <sheetData>
    <row r="2" spans="2:12" ht="18">
      <c r="B2" s="29"/>
      <c r="C2" s="30" t="s">
        <v>1</v>
      </c>
      <c r="D2" s="30"/>
      <c r="E2" s="30"/>
      <c r="F2" s="30"/>
      <c r="G2" s="30"/>
      <c r="H2" s="30"/>
    </row>
    <row r="3" spans="2:12" ht="18" customHeight="1">
      <c r="B3" s="29"/>
      <c r="C3" s="30" t="s">
        <v>31</v>
      </c>
      <c r="D3" s="30"/>
      <c r="E3" s="30"/>
      <c r="F3" s="30"/>
      <c r="G3" s="30"/>
      <c r="H3" s="30"/>
    </row>
    <row r="4" spans="2:12" ht="18" customHeight="1">
      <c r="B4" s="29"/>
      <c r="C4" s="30"/>
      <c r="D4" s="30"/>
      <c r="E4" s="30"/>
      <c r="F4" s="30"/>
      <c r="G4" s="30"/>
      <c r="H4" s="30"/>
      <c r="L4" s="19"/>
    </row>
    <row r="5" spans="2:12" ht="30">
      <c r="B5" s="15" t="s">
        <v>2</v>
      </c>
      <c r="C5" s="15" t="s">
        <v>0</v>
      </c>
      <c r="D5" s="15" t="s">
        <v>32</v>
      </c>
      <c r="E5" s="15" t="s">
        <v>3</v>
      </c>
      <c r="F5" s="16" t="s">
        <v>4</v>
      </c>
      <c r="G5" s="28" t="s">
        <v>5</v>
      </c>
      <c r="H5" s="16" t="s">
        <v>35</v>
      </c>
      <c r="L5" s="19"/>
    </row>
    <row r="6" spans="2:12" ht="30">
      <c r="B6" s="10" t="s">
        <v>6</v>
      </c>
      <c r="C6" s="11" t="s">
        <v>19</v>
      </c>
      <c r="D6" s="24">
        <f>5/100</f>
        <v>0.05</v>
      </c>
      <c r="E6" s="18">
        <f>$E$19*D6</f>
        <v>6666.9274999999998</v>
      </c>
      <c r="F6" s="18">
        <f t="shared" ref="F6:F18" si="0">$F$19*D6</f>
        <v>5498.0425000000005</v>
      </c>
      <c r="G6" s="18">
        <f t="shared" ref="G6:G18" si="1">$G$19*D6</f>
        <v>9800</v>
      </c>
      <c r="H6" s="18">
        <f>SUM(E6:G6)</f>
        <v>21964.97</v>
      </c>
      <c r="I6" s="7"/>
      <c r="L6" s="19"/>
    </row>
    <row r="7" spans="2:12" ht="57">
      <c r="B7" s="10" t="s">
        <v>7</v>
      </c>
      <c r="C7" s="9" t="s">
        <v>20</v>
      </c>
      <c r="D7" s="25">
        <f>20/100</f>
        <v>0.2</v>
      </c>
      <c r="E7" s="18">
        <f t="shared" ref="E7:E18" si="2">$E$19*D7</f>
        <v>26667.71</v>
      </c>
      <c r="F7" s="18">
        <f t="shared" si="0"/>
        <v>21992.170000000002</v>
      </c>
      <c r="G7" s="18">
        <f t="shared" si="1"/>
        <v>39200</v>
      </c>
      <c r="H7" s="18">
        <f t="shared" ref="H7:H18" si="3">SUM(E7:G7)</f>
        <v>87859.88</v>
      </c>
      <c r="I7" s="7"/>
      <c r="L7" s="19"/>
    </row>
    <row r="8" spans="2:12" ht="45">
      <c r="B8" s="10" t="s">
        <v>8</v>
      </c>
      <c r="C8" s="11" t="s">
        <v>21</v>
      </c>
      <c r="D8" s="24">
        <f>5/100</f>
        <v>0.05</v>
      </c>
      <c r="E8" s="18">
        <f t="shared" si="2"/>
        <v>6666.9274999999998</v>
      </c>
      <c r="F8" s="18">
        <f t="shared" si="0"/>
        <v>5498.0425000000005</v>
      </c>
      <c r="G8" s="18">
        <f t="shared" si="1"/>
        <v>9800</v>
      </c>
      <c r="H8" s="18">
        <f t="shared" si="3"/>
        <v>21964.97</v>
      </c>
      <c r="I8" s="7"/>
      <c r="L8" s="19"/>
    </row>
    <row r="9" spans="2:12" ht="57">
      <c r="B9" s="10" t="s">
        <v>9</v>
      </c>
      <c r="C9" s="9" t="s">
        <v>22</v>
      </c>
      <c r="D9" s="25">
        <f>30/100</f>
        <v>0.3</v>
      </c>
      <c r="E9" s="18">
        <f t="shared" si="2"/>
        <v>40001.564999999995</v>
      </c>
      <c r="F9" s="18">
        <f t="shared" si="0"/>
        <v>32988.254999999997</v>
      </c>
      <c r="G9" s="18">
        <f t="shared" si="1"/>
        <v>58800</v>
      </c>
      <c r="H9" s="18">
        <f t="shared" si="3"/>
        <v>131789.82</v>
      </c>
      <c r="I9" s="7"/>
      <c r="L9" s="19"/>
    </row>
    <row r="10" spans="2:12" ht="57">
      <c r="B10" s="10" t="s">
        <v>10</v>
      </c>
      <c r="C10" s="1" t="s">
        <v>23</v>
      </c>
      <c r="D10" s="26">
        <f>9/100</f>
        <v>0.09</v>
      </c>
      <c r="E10" s="18">
        <f t="shared" si="2"/>
        <v>12000.469499999999</v>
      </c>
      <c r="F10" s="18">
        <f t="shared" si="0"/>
        <v>9896.4765000000007</v>
      </c>
      <c r="G10" s="18">
        <f t="shared" si="1"/>
        <v>17640</v>
      </c>
      <c r="H10" s="18">
        <f t="shared" si="3"/>
        <v>39536.945999999996</v>
      </c>
      <c r="I10" s="7"/>
      <c r="L10" s="19"/>
    </row>
    <row r="11" spans="2:12" ht="128.25">
      <c r="B11" s="10" t="s">
        <v>11</v>
      </c>
      <c r="C11" s="1" t="s">
        <v>24</v>
      </c>
      <c r="D11" s="26">
        <f>3/100</f>
        <v>0.03</v>
      </c>
      <c r="E11" s="18">
        <f t="shared" si="2"/>
        <v>4000.1564999999996</v>
      </c>
      <c r="F11" s="18">
        <f t="shared" si="0"/>
        <v>3298.8254999999999</v>
      </c>
      <c r="G11" s="18">
        <f t="shared" si="1"/>
        <v>5880</v>
      </c>
      <c r="H11" s="18">
        <f t="shared" si="3"/>
        <v>13178.982</v>
      </c>
      <c r="I11" s="7"/>
      <c r="L11" s="19"/>
    </row>
    <row r="12" spans="2:12" ht="141.75">
      <c r="B12" s="10" t="s">
        <v>12</v>
      </c>
      <c r="C12" s="12" t="s">
        <v>25</v>
      </c>
      <c r="D12" s="26">
        <f t="shared" ref="D12:D17" si="4">3/100</f>
        <v>0.03</v>
      </c>
      <c r="E12" s="18">
        <f t="shared" si="2"/>
        <v>4000.1564999999996</v>
      </c>
      <c r="F12" s="18">
        <f t="shared" si="0"/>
        <v>3298.8254999999999</v>
      </c>
      <c r="G12" s="18">
        <f t="shared" si="1"/>
        <v>5880</v>
      </c>
      <c r="H12" s="18">
        <f t="shared" si="3"/>
        <v>13178.982</v>
      </c>
      <c r="I12" s="7"/>
    </row>
    <row r="13" spans="2:12" ht="135">
      <c r="B13" s="10" t="s">
        <v>13</v>
      </c>
      <c r="C13" s="8" t="s">
        <v>26</v>
      </c>
      <c r="D13" s="26">
        <f t="shared" si="4"/>
        <v>0.03</v>
      </c>
      <c r="E13" s="18">
        <f t="shared" si="2"/>
        <v>4000.1564999999996</v>
      </c>
      <c r="F13" s="18">
        <f t="shared" si="0"/>
        <v>3298.8254999999999</v>
      </c>
      <c r="G13" s="18">
        <f t="shared" si="1"/>
        <v>5880</v>
      </c>
      <c r="H13" s="18">
        <f t="shared" si="3"/>
        <v>13178.982</v>
      </c>
      <c r="I13" s="7"/>
    </row>
    <row r="14" spans="2:12" ht="141.75">
      <c r="B14" s="10" t="s">
        <v>14</v>
      </c>
      <c r="C14" s="12" t="s">
        <v>27</v>
      </c>
      <c r="D14" s="26">
        <f t="shared" si="4"/>
        <v>0.03</v>
      </c>
      <c r="E14" s="18">
        <f t="shared" si="2"/>
        <v>4000.1564999999996</v>
      </c>
      <c r="F14" s="18">
        <f t="shared" si="0"/>
        <v>3298.8254999999999</v>
      </c>
      <c r="G14" s="18">
        <f t="shared" si="1"/>
        <v>5880</v>
      </c>
      <c r="H14" s="18">
        <f>SUM(E14:G14)</f>
        <v>13178.982</v>
      </c>
      <c r="I14" s="7"/>
    </row>
    <row r="15" spans="2:12" ht="120">
      <c r="B15" s="10" t="s">
        <v>15</v>
      </c>
      <c r="C15" s="8" t="s">
        <v>28</v>
      </c>
      <c r="D15" s="26">
        <f t="shared" si="4"/>
        <v>0.03</v>
      </c>
      <c r="E15" s="18">
        <f t="shared" si="2"/>
        <v>4000.1564999999996</v>
      </c>
      <c r="F15" s="18">
        <f t="shared" si="0"/>
        <v>3298.8254999999999</v>
      </c>
      <c r="G15" s="18">
        <f t="shared" si="1"/>
        <v>5880</v>
      </c>
      <c r="H15" s="18">
        <f t="shared" si="3"/>
        <v>13178.982</v>
      </c>
      <c r="I15" s="7"/>
    </row>
    <row r="16" spans="2:12" ht="110.25">
      <c r="B16" s="10" t="s">
        <v>16</v>
      </c>
      <c r="C16" s="12" t="s">
        <v>29</v>
      </c>
      <c r="D16" s="26">
        <f t="shared" si="4"/>
        <v>0.03</v>
      </c>
      <c r="E16" s="18">
        <f t="shared" si="2"/>
        <v>4000.1564999999996</v>
      </c>
      <c r="F16" s="18">
        <f t="shared" si="0"/>
        <v>3298.8254999999999</v>
      </c>
      <c r="G16" s="18">
        <f t="shared" si="1"/>
        <v>5880</v>
      </c>
      <c r="H16" s="18">
        <f t="shared" si="3"/>
        <v>13178.982</v>
      </c>
      <c r="I16" s="7"/>
    </row>
    <row r="17" spans="2:9" ht="45">
      <c r="B17" s="10" t="s">
        <v>17</v>
      </c>
      <c r="C17" s="8" t="s">
        <v>34</v>
      </c>
      <c r="D17" s="26">
        <f t="shared" si="4"/>
        <v>0.03</v>
      </c>
      <c r="E17" s="18">
        <f t="shared" si="2"/>
        <v>4000.1564999999996</v>
      </c>
      <c r="F17" s="18">
        <f t="shared" si="0"/>
        <v>3298.8254999999999</v>
      </c>
      <c r="G17" s="18">
        <f t="shared" si="1"/>
        <v>5880</v>
      </c>
      <c r="H17" s="18">
        <f t="shared" si="3"/>
        <v>13178.982</v>
      </c>
      <c r="I17" s="7"/>
    </row>
    <row r="18" spans="2:9" ht="28.5" customHeight="1">
      <c r="B18" s="10" t="s">
        <v>18</v>
      </c>
      <c r="C18" s="1" t="s">
        <v>30</v>
      </c>
      <c r="D18" s="26">
        <v>0.1</v>
      </c>
      <c r="E18" s="18">
        <f t="shared" si="2"/>
        <v>13333.855</v>
      </c>
      <c r="F18" s="18">
        <f t="shared" si="0"/>
        <v>10996.085000000001</v>
      </c>
      <c r="G18" s="18">
        <f t="shared" si="1"/>
        <v>19600</v>
      </c>
      <c r="H18" s="18">
        <f t="shared" si="3"/>
        <v>43929.94</v>
      </c>
      <c r="I18" s="7"/>
    </row>
    <row r="19" spans="2:9" ht="30" customHeight="1">
      <c r="B19" s="20"/>
      <c r="C19" s="23" t="s">
        <v>33</v>
      </c>
      <c r="D19" s="27">
        <f>SUM(D6:D18)</f>
        <v>1.0000000000000002</v>
      </c>
      <c r="E19" s="22">
        <v>133338.54999999999</v>
      </c>
      <c r="F19" s="22">
        <v>109960.85</v>
      </c>
      <c r="G19" s="22">
        <v>196000</v>
      </c>
      <c r="H19" s="22">
        <f>SUM(E19:G19)</f>
        <v>439299.4</v>
      </c>
    </row>
    <row r="20" spans="2:9" ht="30" customHeight="1">
      <c r="B20" s="20"/>
      <c r="C20" s="21"/>
      <c r="D20" s="21"/>
      <c r="E20" s="21"/>
      <c r="F20" s="21"/>
      <c r="G20" s="21"/>
      <c r="H20" s="13"/>
    </row>
    <row r="21" spans="2:9" ht="15.75" customHeight="1">
      <c r="H21" s="14"/>
    </row>
    <row r="22" spans="2:9">
      <c r="D22" s="17"/>
      <c r="H22" s="14"/>
    </row>
    <row r="23" spans="2:9">
      <c r="H23" s="14"/>
    </row>
  </sheetData>
  <mergeCells count="3">
    <mergeCell ref="B2:B4"/>
    <mergeCell ref="C2:H2"/>
    <mergeCell ref="C3:H4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Requi</cp:lastModifiedBy>
  <dcterms:created xsi:type="dcterms:W3CDTF">2020-03-14T18:36:46Z</dcterms:created>
  <dcterms:modified xsi:type="dcterms:W3CDTF">2020-10-02T12:33:54Z</dcterms:modified>
</cp:coreProperties>
</file>