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vo\Convênios\Projeto Recuperar\Planilhas - Supervisão e Fiscalização\"/>
    </mc:Choice>
  </mc:AlternateContent>
  <xr:revisionPtr revIDLastSave="0" documentId="13_ncr:1_{A68DEDEA-550B-4323-A5C8-5EF35B05AD66}" xr6:coauthVersionLast="45" xr6:coauthVersionMax="45" xr10:uidLastSave="{00000000-0000-0000-0000-000000000000}"/>
  <bookViews>
    <workbookView xWindow="20370" yWindow="-120" windowWidth="21840" windowHeight="13140" xr2:uid="{5495EE7F-D414-4167-917A-2E961396A365}"/>
  </bookViews>
  <sheets>
    <sheet name="Orçam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I32" i="1"/>
  <c r="I12" i="1" l="1"/>
  <c r="I26" i="1"/>
  <c r="I22" i="1"/>
  <c r="I24" i="1"/>
  <c r="I10" i="1" l="1"/>
  <c r="I13" i="1" s="1"/>
  <c r="I18" i="1" s="1"/>
  <c r="I27" i="1"/>
  <c r="I19" i="1" l="1"/>
  <c r="I15" i="1"/>
  <c r="I16" i="1"/>
  <c r="I29" i="1" s="1"/>
  <c r="I30" i="1" l="1"/>
  <c r="I34" i="1" l="1"/>
  <c r="I35" i="1" l="1"/>
</calcChain>
</file>

<file path=xl/sharedStrings.xml><?xml version="1.0" encoding="utf-8"?>
<sst xmlns="http://schemas.openxmlformats.org/spreadsheetml/2006/main" count="79" uniqueCount="72">
  <si>
    <t>ITEM</t>
  </si>
  <si>
    <t>FONTE</t>
  </si>
  <si>
    <t>DESCRIÇÃO</t>
  </si>
  <si>
    <t>UNIDADE</t>
  </si>
  <si>
    <t>QTD</t>
  </si>
  <si>
    <t>CUSTO UNIT.</t>
  </si>
  <si>
    <t>CUSTO TOTAL (R$)</t>
  </si>
  <si>
    <t>DEINFRA/SC</t>
  </si>
  <si>
    <r>
      <t xml:space="preserve">Fonte: </t>
    </r>
    <r>
      <rPr>
        <i/>
        <sz val="10"/>
        <color theme="1"/>
        <rFont val="HelveticaNeueLT Std"/>
        <family val="2"/>
      </rPr>
      <t>Referencial de Preço DEINFRA (Ago/13) reajustado</t>
    </r>
    <r>
      <rPr>
        <b/>
        <i/>
        <sz val="10"/>
        <color theme="1"/>
        <rFont val="HelveticaNeueLT Std"/>
        <family val="2"/>
      </rPr>
      <t xml:space="preserve"> </t>
    </r>
    <r>
      <rPr>
        <i/>
        <sz val="10"/>
        <color theme="1"/>
        <rFont val="HelveticaNeueLT Std"/>
        <family val="2"/>
      </rPr>
      <t>até fevereiro 2020 (índice Jan/20)</t>
    </r>
  </si>
  <si>
    <t>Serviços de Supervisão e Fiscalização de Obras Rodoviárias</t>
  </si>
  <si>
    <t>homem/mês</t>
  </si>
  <si>
    <t>Classificação Funcional</t>
  </si>
  <si>
    <t>Auxiliar Técnico</t>
  </si>
  <si>
    <t>A</t>
  </si>
  <si>
    <t>A.1</t>
  </si>
  <si>
    <t>A.2</t>
  </si>
  <si>
    <t>Pessoal de Nível Superior</t>
  </si>
  <si>
    <t>EQUIPE TÉCNICA</t>
  </si>
  <si>
    <t>Pessoal de Nível Técnico</t>
  </si>
  <si>
    <t>A.1.1</t>
  </si>
  <si>
    <t>A.2.1</t>
  </si>
  <si>
    <t>Sub Total do Item A</t>
  </si>
  <si>
    <t>P2</t>
  </si>
  <si>
    <t>T3</t>
  </si>
  <si>
    <t>B</t>
  </si>
  <si>
    <t xml:space="preserve">ENCARGOS SOCIAIS </t>
  </si>
  <si>
    <t>Encargos Sociais</t>
  </si>
  <si>
    <t>81,00 % do Ítem A</t>
  </si>
  <si>
    <t>Sub Total do Item B</t>
  </si>
  <si>
    <t>B.1</t>
  </si>
  <si>
    <t>C</t>
  </si>
  <si>
    <t>C.1</t>
  </si>
  <si>
    <t>CUSTOS ADMINISTRATIVOS</t>
  </si>
  <si>
    <t>Custos Administrativos</t>
  </si>
  <si>
    <t>30,00 % do Ítem A</t>
  </si>
  <si>
    <t>D</t>
  </si>
  <si>
    <t>DESPESAS GERAIS</t>
  </si>
  <si>
    <t>D.1</t>
  </si>
  <si>
    <t>D.3</t>
  </si>
  <si>
    <t>D.1.1</t>
  </si>
  <si>
    <t>D.2</t>
  </si>
  <si>
    <t>D.2.1</t>
  </si>
  <si>
    <t>D.3.1</t>
  </si>
  <si>
    <t>Veículos</t>
  </si>
  <si>
    <t>Equipamentos</t>
  </si>
  <si>
    <t>Sub Total do Item D</t>
  </si>
  <si>
    <t>REMUNERAÇÃO DE EMPRESA</t>
  </si>
  <si>
    <t>E</t>
  </si>
  <si>
    <t>E.1</t>
  </si>
  <si>
    <t>Sub Total do Item E</t>
  </si>
  <si>
    <t>12% dos SUB-TOTAIS (A)+(B)+(C)+(D)</t>
  </si>
  <si>
    <t>DESPESAS FISCAIS</t>
  </si>
  <si>
    <t>F</t>
  </si>
  <si>
    <t>F.1</t>
  </si>
  <si>
    <t>unidade/mês</t>
  </si>
  <si>
    <t>Serviços Gráficos e Material de Consumo</t>
  </si>
  <si>
    <t>TOTAL MENSAL</t>
  </si>
  <si>
    <t>TOTAL  PARA 3 MESES</t>
  </si>
  <si>
    <t>SUPERVISÃO E SUBSÍDIOS À FISCALIZAÇÃO DE SERVIÇOS DE CONSERVAÇÃO E MANUTENÇÃO ROTINEIRA DAS RODOVIAS ESTADUAIS, LOCALIZADAS NA ÁREA TERRITORIAL DO CIM-AMFRI</t>
  </si>
  <si>
    <t>Data Base Maio / 2020</t>
  </si>
  <si>
    <t>Despesas Fiscais</t>
  </si>
  <si>
    <t>Lucro</t>
  </si>
  <si>
    <t>DNIT</t>
  </si>
  <si>
    <t>Sub Total do Item C</t>
  </si>
  <si>
    <t>Sub Total do Item F</t>
  </si>
  <si>
    <t>Engenheiro Residente / Engenheiro Supervisor Regional</t>
  </si>
  <si>
    <t>Automóvel 1.0 em Obras de Restauração</t>
  </si>
  <si>
    <t>Microcomputador sem Impressora</t>
  </si>
  <si>
    <t>Serviços Gráficos e Material de Consumo de Escritório</t>
  </si>
  <si>
    <t>30 % do Item A</t>
  </si>
  <si>
    <t>16,62 % dos SUB-TOTAIS (A)+(B)+(C)+(D)+(E)</t>
  </si>
  <si>
    <t>ANEXO XII - PLANILHA DE QUANTATIVOS E ORÇAMENTO ESTIMATIVO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</si>
</sst>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HelveticaNeueLT Std"/>
      <family val="2"/>
    </font>
    <font>
      <b/>
      <sz val="14"/>
      <name val="HelveticaNeueLT Std"/>
      <family val="2"/>
    </font>
    <font>
      <sz val="12"/>
      <color theme="1"/>
      <name val="HelveticaNeueLT Std"/>
      <family val="2"/>
    </font>
    <font>
      <sz val="12"/>
      <name val="HelveticaNeueLT Std"/>
      <family val="2"/>
    </font>
    <font>
      <sz val="11"/>
      <name val="HelveticaNeueLT Std"/>
      <family val="2"/>
    </font>
    <font>
      <i/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8"/>
      <name val="Calibri"/>
      <family val="2"/>
      <scheme val="minor"/>
    </font>
    <font>
      <b/>
      <sz val="12"/>
      <name val="HelveticaNeueLT Std"/>
    </font>
    <font>
      <b/>
      <sz val="11"/>
      <name val="HelveticaNeueLT Std"/>
    </font>
    <font>
      <sz val="12"/>
      <name val="HelveticaNeueLT Std"/>
    </font>
    <font>
      <b/>
      <sz val="12"/>
      <color theme="1"/>
      <name val="HelveticaNeueLT St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4" fontId="4" fillId="2" borderId="0" xfId="0" applyNumberFormat="1" applyFont="1" applyFill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44" fontId="5" fillId="5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10" fontId="4" fillId="2" borderId="0" xfId="2" applyNumberFormat="1" applyFont="1" applyFill="1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left" vertical="center" wrapText="1"/>
    </xf>
    <xf numFmtId="4" fontId="2" fillId="4" borderId="4" xfId="0" applyNumberFormat="1" applyFont="1" applyFill="1" applyBorder="1" applyAlignment="1">
      <alignment horizontal="left" vertical="center" wrapText="1"/>
    </xf>
    <xf numFmtId="44" fontId="4" fillId="2" borderId="2" xfId="0" applyNumberFormat="1" applyFont="1" applyFill="1" applyBorder="1" applyAlignment="1">
      <alignment horizontal="center" wrapText="1"/>
    </xf>
    <xf numFmtId="44" fontId="4" fillId="2" borderId="3" xfId="0" applyNumberFormat="1" applyFont="1" applyFill="1" applyBorder="1" applyAlignment="1">
      <alignment horizontal="center" wrapText="1"/>
    </xf>
    <xf numFmtId="44" fontId="4" fillId="2" borderId="4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</cellXfs>
  <cellStyles count="3">
    <cellStyle name="Moeda 2" xfId="1" xr:uid="{21C4BE1A-594B-4023-B98F-CFF3332AE54C}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1</xdr:row>
      <xdr:rowOff>36799</xdr:rowOff>
    </xdr:from>
    <xdr:to>
      <xdr:col>3</xdr:col>
      <xdr:colOff>471934</xdr:colOff>
      <xdr:row>4</xdr:row>
      <xdr:rowOff>166574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B5C299-5F5E-4C65-B1C4-A1EC70AF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4" y="227299"/>
          <a:ext cx="1748285" cy="81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FC61-A1E9-477A-8272-C72CD06BF1E4}">
  <dimension ref="B2:Z39"/>
  <sheetViews>
    <sheetView tabSelected="1" topLeftCell="C1" workbookViewId="0">
      <selection activeCell="E2" sqref="E2:I2"/>
    </sheetView>
  </sheetViews>
  <sheetFormatPr defaultColWidth="9.140625" defaultRowHeight="15"/>
  <cols>
    <col min="1" max="1" width="9.140625" style="4"/>
    <col min="2" max="2" width="8.140625" style="4" customWidth="1"/>
    <col min="3" max="3" width="17.42578125" style="4" customWidth="1"/>
    <col min="4" max="4" width="15.85546875" style="4" customWidth="1"/>
    <col min="5" max="5" width="57.140625" style="7" customWidth="1"/>
    <col min="6" max="6" width="17.7109375" style="4" customWidth="1"/>
    <col min="7" max="7" width="17.7109375" style="8" customWidth="1"/>
    <col min="8" max="8" width="17.7109375" style="9" customWidth="1"/>
    <col min="9" max="9" width="24.28515625" style="9" customWidth="1"/>
    <col min="10" max="10" width="19" style="4" bestFit="1" customWidth="1"/>
    <col min="11" max="11" width="16.7109375" style="5" hidden="1" customWidth="1"/>
    <col min="12" max="12" width="16.7109375" style="6" hidden="1" customWidth="1"/>
    <col min="13" max="13" width="16.5703125" style="4" bestFit="1" customWidth="1"/>
    <col min="14" max="16384" width="9.140625" style="4"/>
  </cols>
  <sheetData>
    <row r="2" spans="2:10" ht="18">
      <c r="B2" s="55"/>
      <c r="C2" s="55"/>
      <c r="D2" s="55"/>
      <c r="E2" s="56" t="s">
        <v>71</v>
      </c>
      <c r="F2" s="56"/>
      <c r="G2" s="56"/>
      <c r="H2" s="56"/>
      <c r="I2" s="56"/>
    </row>
    <row r="3" spans="2:10" ht="18" customHeight="1">
      <c r="B3" s="55"/>
      <c r="C3" s="55"/>
      <c r="D3" s="55"/>
      <c r="E3" s="56" t="s">
        <v>58</v>
      </c>
      <c r="F3" s="56"/>
      <c r="G3" s="56"/>
      <c r="H3" s="56"/>
      <c r="I3" s="56"/>
    </row>
    <row r="4" spans="2:10" ht="18" customHeight="1">
      <c r="B4" s="55"/>
      <c r="C4" s="55"/>
      <c r="D4" s="55"/>
      <c r="E4" s="56"/>
      <c r="F4" s="56"/>
      <c r="G4" s="56"/>
      <c r="H4" s="56"/>
      <c r="I4" s="56"/>
    </row>
    <row r="5" spans="2:10" ht="15.75">
      <c r="B5" s="55"/>
      <c r="C5" s="55"/>
      <c r="D5" s="55"/>
      <c r="E5" s="40"/>
      <c r="F5" s="41"/>
      <c r="G5" s="42"/>
      <c r="H5" s="44" t="s">
        <v>59</v>
      </c>
      <c r="I5" s="45"/>
    </row>
    <row r="6" spans="2:10" ht="31.5">
      <c r="B6" s="1" t="s">
        <v>0</v>
      </c>
      <c r="C6" s="1" t="s">
        <v>11</v>
      </c>
      <c r="D6" s="1" t="s">
        <v>1</v>
      </c>
      <c r="E6" s="1" t="s">
        <v>2</v>
      </c>
      <c r="F6" s="1" t="s">
        <v>3</v>
      </c>
      <c r="G6" s="10" t="s">
        <v>4</v>
      </c>
      <c r="H6" s="2" t="s">
        <v>5</v>
      </c>
      <c r="I6" s="2" t="s">
        <v>6</v>
      </c>
    </row>
    <row r="7" spans="2:10" ht="15.75">
      <c r="B7" s="11">
        <v>1</v>
      </c>
      <c r="C7" s="57" t="s">
        <v>9</v>
      </c>
      <c r="D7" s="58"/>
      <c r="E7" s="58"/>
      <c r="F7" s="58"/>
      <c r="G7" s="58"/>
      <c r="H7" s="58"/>
      <c r="I7" s="59"/>
      <c r="J7" s="9"/>
    </row>
    <row r="8" spans="2:10" ht="15.75">
      <c r="B8" s="30" t="s">
        <v>13</v>
      </c>
      <c r="C8" s="30"/>
      <c r="D8" s="30"/>
      <c r="E8" s="31" t="s">
        <v>17</v>
      </c>
      <c r="F8" s="32"/>
      <c r="G8" s="32"/>
      <c r="H8" s="33"/>
      <c r="I8" s="34"/>
      <c r="J8" s="9"/>
    </row>
    <row r="9" spans="2:10" ht="15.75">
      <c r="B9" s="23" t="s">
        <v>14</v>
      </c>
      <c r="C9" s="23"/>
      <c r="D9" s="23"/>
      <c r="E9" s="24" t="s">
        <v>16</v>
      </c>
      <c r="F9" s="25"/>
      <c r="G9" s="25"/>
      <c r="H9" s="26"/>
      <c r="I9" s="27"/>
      <c r="J9" s="9"/>
    </row>
    <row r="10" spans="2:10">
      <c r="B10" s="19" t="s">
        <v>19</v>
      </c>
      <c r="C10" s="19" t="s">
        <v>22</v>
      </c>
      <c r="D10" s="19" t="s">
        <v>7</v>
      </c>
      <c r="E10" s="20" t="s">
        <v>65</v>
      </c>
      <c r="F10" s="21" t="s">
        <v>10</v>
      </c>
      <c r="G10" s="21">
        <v>1</v>
      </c>
      <c r="H10" s="22">
        <v>10546.587290088301</v>
      </c>
      <c r="I10" s="13">
        <f>G10*H10</f>
        <v>10546.587290088301</v>
      </c>
      <c r="J10" s="9"/>
    </row>
    <row r="11" spans="2:10" ht="15.75">
      <c r="B11" s="23" t="s">
        <v>15</v>
      </c>
      <c r="C11" s="23"/>
      <c r="D11" s="23"/>
      <c r="E11" s="24" t="s">
        <v>18</v>
      </c>
      <c r="F11" s="25"/>
      <c r="G11" s="25"/>
      <c r="H11" s="26"/>
      <c r="I11" s="27"/>
      <c r="J11" s="9"/>
    </row>
    <row r="12" spans="2:10">
      <c r="B12" s="19" t="s">
        <v>20</v>
      </c>
      <c r="C12" s="19" t="s">
        <v>23</v>
      </c>
      <c r="D12" s="19" t="s">
        <v>7</v>
      </c>
      <c r="E12" s="20" t="s">
        <v>12</v>
      </c>
      <c r="F12" s="21" t="s">
        <v>10</v>
      </c>
      <c r="G12" s="21">
        <v>1</v>
      </c>
      <c r="H12" s="22">
        <v>2535.3879481582899</v>
      </c>
      <c r="I12" s="13">
        <f>G12*H12</f>
        <v>2535.3879481582899</v>
      </c>
      <c r="J12" s="9"/>
    </row>
    <row r="13" spans="2:10" ht="15.75" customHeight="1">
      <c r="B13" s="52" t="s">
        <v>21</v>
      </c>
      <c r="C13" s="53"/>
      <c r="D13" s="53"/>
      <c r="E13" s="53"/>
      <c r="F13" s="53"/>
      <c r="G13" s="53"/>
      <c r="H13" s="54"/>
      <c r="I13" s="35">
        <f>SUM(I9:I12)</f>
        <v>13081.97523824659</v>
      </c>
      <c r="J13" s="9"/>
    </row>
    <row r="14" spans="2:10" ht="15.75" customHeight="1">
      <c r="B14" s="30" t="s">
        <v>24</v>
      </c>
      <c r="C14" s="30"/>
      <c r="D14" s="30"/>
      <c r="E14" s="31" t="s">
        <v>25</v>
      </c>
      <c r="F14" s="32"/>
      <c r="G14" s="32"/>
      <c r="H14" s="33"/>
      <c r="I14" s="34"/>
      <c r="J14" s="9"/>
    </row>
    <row r="15" spans="2:10">
      <c r="B15" s="12" t="s">
        <v>29</v>
      </c>
      <c r="C15" s="12"/>
      <c r="D15" s="12" t="s">
        <v>7</v>
      </c>
      <c r="E15" s="3" t="s">
        <v>26</v>
      </c>
      <c r="F15" s="49" t="s">
        <v>27</v>
      </c>
      <c r="G15" s="50"/>
      <c r="H15" s="51"/>
      <c r="I15" s="13">
        <f>I13*0.81</f>
        <v>10596.399942979739</v>
      </c>
      <c r="J15" s="9"/>
    </row>
    <row r="16" spans="2:10" ht="15.75">
      <c r="B16" s="52" t="s">
        <v>28</v>
      </c>
      <c r="C16" s="53"/>
      <c r="D16" s="53"/>
      <c r="E16" s="53"/>
      <c r="F16" s="53"/>
      <c r="G16" s="53"/>
      <c r="H16" s="54"/>
      <c r="I16" s="38">
        <f>I13*0.81</f>
        <v>10596.399942979739</v>
      </c>
      <c r="J16" s="9"/>
    </row>
    <row r="17" spans="2:26" ht="15.75">
      <c r="B17" s="30" t="s">
        <v>30</v>
      </c>
      <c r="C17" s="30"/>
      <c r="D17" s="30"/>
      <c r="E17" s="31" t="s">
        <v>32</v>
      </c>
      <c r="F17" s="32"/>
      <c r="G17" s="32"/>
      <c r="H17" s="33"/>
      <c r="I17" s="34"/>
      <c r="J17" s="9"/>
    </row>
    <row r="18" spans="2:26" ht="15.75" customHeight="1">
      <c r="B18" s="12" t="s">
        <v>31</v>
      </c>
      <c r="C18" s="12"/>
      <c r="D18" s="12" t="s">
        <v>7</v>
      </c>
      <c r="E18" s="3" t="s">
        <v>33</v>
      </c>
      <c r="F18" s="60" t="s">
        <v>69</v>
      </c>
      <c r="G18" s="61"/>
      <c r="H18" s="62"/>
      <c r="I18" s="13">
        <f>I13*0.3</f>
        <v>3924.5925714739769</v>
      </c>
      <c r="J18" s="9"/>
    </row>
    <row r="19" spans="2:26" ht="15.75">
      <c r="B19" s="52" t="s">
        <v>63</v>
      </c>
      <c r="C19" s="53"/>
      <c r="D19" s="53"/>
      <c r="E19" s="53"/>
      <c r="F19" s="53"/>
      <c r="G19" s="53"/>
      <c r="H19" s="54"/>
      <c r="I19" s="38">
        <f>I13*0.3</f>
        <v>3924.5925714739769</v>
      </c>
      <c r="J19" s="9"/>
      <c r="X19" s="49" t="s">
        <v>34</v>
      </c>
      <c r="Y19" s="50"/>
      <c r="Z19" s="51"/>
    </row>
    <row r="20" spans="2:26" ht="15.75">
      <c r="B20" s="32" t="s">
        <v>35</v>
      </c>
      <c r="C20" s="36"/>
      <c r="D20" s="36"/>
      <c r="E20" s="37" t="s">
        <v>36</v>
      </c>
      <c r="F20" s="36"/>
      <c r="G20" s="36"/>
      <c r="H20" s="36"/>
      <c r="I20" s="34"/>
      <c r="J20" s="9"/>
    </row>
    <row r="21" spans="2:26" ht="15.75">
      <c r="B21" s="25" t="s">
        <v>37</v>
      </c>
      <c r="C21" s="16"/>
      <c r="D21" s="16"/>
      <c r="E21" s="28" t="s">
        <v>43</v>
      </c>
      <c r="F21" s="29"/>
      <c r="G21" s="29"/>
      <c r="H21" s="16"/>
      <c r="I21" s="27"/>
      <c r="J21" s="9"/>
    </row>
    <row r="22" spans="2:26" ht="15.75">
      <c r="B22" s="18" t="s">
        <v>39</v>
      </c>
      <c r="C22" s="14"/>
      <c r="D22" s="14"/>
      <c r="E22" s="15" t="s">
        <v>66</v>
      </c>
      <c r="F22" s="18" t="s">
        <v>54</v>
      </c>
      <c r="G22" s="18">
        <v>1</v>
      </c>
      <c r="H22" s="22">
        <v>3185.4587327478598</v>
      </c>
      <c r="I22" s="13">
        <f>G22*H22</f>
        <v>3185.4587327478598</v>
      </c>
      <c r="J22" s="9"/>
    </row>
    <row r="23" spans="2:26" ht="15.75">
      <c r="B23" s="25" t="s">
        <v>40</v>
      </c>
      <c r="C23" s="16"/>
      <c r="D23" s="16"/>
      <c r="E23" s="28" t="s">
        <v>44</v>
      </c>
      <c r="F23" s="25"/>
      <c r="G23" s="25"/>
      <c r="H23" s="17"/>
      <c r="I23" s="27"/>
      <c r="J23" s="9"/>
    </row>
    <row r="24" spans="2:26" ht="15.75">
      <c r="B24" s="18" t="s">
        <v>41</v>
      </c>
      <c r="C24" s="14"/>
      <c r="D24" s="14"/>
      <c r="E24" s="15" t="s">
        <v>67</v>
      </c>
      <c r="F24" s="18" t="s">
        <v>54</v>
      </c>
      <c r="G24" s="18">
        <v>1</v>
      </c>
      <c r="H24" s="22">
        <v>273.007351875827</v>
      </c>
      <c r="I24" s="13">
        <f>G24*H24</f>
        <v>273.007351875827</v>
      </c>
      <c r="J24" s="9"/>
    </row>
    <row r="25" spans="2:26" ht="15.75">
      <c r="B25" s="25" t="s">
        <v>38</v>
      </c>
      <c r="C25" s="16"/>
      <c r="D25" s="16"/>
      <c r="E25" s="28" t="s">
        <v>55</v>
      </c>
      <c r="F25" s="25"/>
      <c r="G25" s="25"/>
      <c r="H25" s="17"/>
      <c r="I25" s="27"/>
      <c r="J25" s="9"/>
    </row>
    <row r="26" spans="2:26" ht="20.25" customHeight="1">
      <c r="B26" s="18" t="s">
        <v>42</v>
      </c>
      <c r="C26" s="14"/>
      <c r="D26" s="14"/>
      <c r="E26" s="15" t="s">
        <v>68</v>
      </c>
      <c r="F26" s="18" t="s">
        <v>54</v>
      </c>
      <c r="G26" s="18">
        <v>1</v>
      </c>
      <c r="H26" s="22">
        <v>229.37093087928099</v>
      </c>
      <c r="I26" s="13">
        <f>G26*H26</f>
        <v>229.37093087928099</v>
      </c>
      <c r="J26" s="9"/>
    </row>
    <row r="27" spans="2:26" ht="15.75" customHeight="1">
      <c r="B27" s="52" t="s">
        <v>45</v>
      </c>
      <c r="C27" s="53"/>
      <c r="D27" s="53"/>
      <c r="E27" s="53"/>
      <c r="F27" s="53"/>
      <c r="G27" s="53"/>
      <c r="H27" s="54"/>
      <c r="I27" s="35">
        <f>SUM(I22:I26)</f>
        <v>3687.8370155029675</v>
      </c>
      <c r="J27" s="9"/>
    </row>
    <row r="28" spans="2:26" ht="15.75" customHeight="1">
      <c r="B28" s="30" t="s">
        <v>47</v>
      </c>
      <c r="C28" s="30"/>
      <c r="D28" s="30"/>
      <c r="E28" s="31" t="s">
        <v>46</v>
      </c>
      <c r="F28" s="32"/>
      <c r="G28" s="32"/>
      <c r="H28" s="33"/>
      <c r="I28" s="34"/>
      <c r="J28" s="9"/>
    </row>
    <row r="29" spans="2:26" ht="15.75" customHeight="1">
      <c r="B29" s="12" t="s">
        <v>48</v>
      </c>
      <c r="C29" s="12"/>
      <c r="D29" s="12" t="s">
        <v>7</v>
      </c>
      <c r="E29" s="3" t="s">
        <v>61</v>
      </c>
      <c r="F29" s="49" t="s">
        <v>50</v>
      </c>
      <c r="G29" s="50"/>
      <c r="H29" s="51"/>
      <c r="I29" s="13">
        <f>(I13+I16+I19+I27)*0.12</f>
        <v>3754.8965721843929</v>
      </c>
      <c r="J29" s="9"/>
    </row>
    <row r="30" spans="2:26" ht="15.75" customHeight="1">
      <c r="B30" s="52" t="s">
        <v>49</v>
      </c>
      <c r="C30" s="53"/>
      <c r="D30" s="53"/>
      <c r="E30" s="53"/>
      <c r="F30" s="53"/>
      <c r="G30" s="53"/>
      <c r="H30" s="54"/>
      <c r="I30" s="38">
        <f>(I13+I16+I19+I27)*0.12</f>
        <v>3754.8965721843929</v>
      </c>
      <c r="J30" s="9"/>
    </row>
    <row r="31" spans="2:26" ht="15.75" customHeight="1">
      <c r="B31" s="30" t="s">
        <v>52</v>
      </c>
      <c r="C31" s="30"/>
      <c r="D31" s="30"/>
      <c r="E31" s="31" t="s">
        <v>51</v>
      </c>
      <c r="F31" s="32"/>
      <c r="G31" s="32"/>
      <c r="H31" s="33"/>
      <c r="I31" s="34"/>
      <c r="J31" s="9"/>
    </row>
    <row r="32" spans="2:26">
      <c r="B32" s="12" t="s">
        <v>53</v>
      </c>
      <c r="C32" s="12"/>
      <c r="D32" s="12" t="s">
        <v>62</v>
      </c>
      <c r="E32" s="3" t="s">
        <v>60</v>
      </c>
      <c r="F32" s="49" t="s">
        <v>70</v>
      </c>
      <c r="G32" s="50"/>
      <c r="H32" s="51"/>
      <c r="I32" s="13">
        <f>(I13+I16+I19+I28+I30)*0.1662</f>
        <v>5211.6770507958372</v>
      </c>
      <c r="J32" s="9"/>
    </row>
    <row r="33" spans="2:10" ht="15.75" customHeight="1">
      <c r="B33" s="52" t="s">
        <v>64</v>
      </c>
      <c r="C33" s="53"/>
      <c r="D33" s="53"/>
      <c r="E33" s="53"/>
      <c r="F33" s="53"/>
      <c r="G33" s="53"/>
      <c r="H33" s="54"/>
      <c r="I33" s="38">
        <f>I32</f>
        <v>5211.6770507958372</v>
      </c>
      <c r="J33" s="9"/>
    </row>
    <row r="34" spans="2:10" ht="15.75" customHeight="1">
      <c r="B34" s="46" t="s">
        <v>56</v>
      </c>
      <c r="C34" s="47"/>
      <c r="D34" s="47"/>
      <c r="E34" s="47"/>
      <c r="F34" s="47"/>
      <c r="G34" s="47"/>
      <c r="H34" s="48"/>
      <c r="I34" s="39">
        <f>(I13+I16+I19+I28+I30+I33)</f>
        <v>36569.541375680536</v>
      </c>
    </row>
    <row r="35" spans="2:10" ht="15.75" customHeight="1">
      <c r="B35" s="46" t="s">
        <v>57</v>
      </c>
      <c r="C35" s="47"/>
      <c r="D35" s="47"/>
      <c r="E35" s="47"/>
      <c r="F35" s="47"/>
      <c r="G35" s="47"/>
      <c r="H35" s="48"/>
      <c r="I35" s="39">
        <f>I34*3</f>
        <v>109708.62412704161</v>
      </c>
    </row>
    <row r="36" spans="2:10" ht="15.75" customHeight="1">
      <c r="B36" s="63" t="s">
        <v>8</v>
      </c>
      <c r="C36" s="64"/>
      <c r="D36" s="64"/>
      <c r="E36" s="64"/>
      <c r="F36" s="64"/>
      <c r="G36" s="64"/>
      <c r="H36" s="64"/>
      <c r="I36" s="65"/>
    </row>
    <row r="37" spans="2:10" ht="15.75" customHeight="1">
      <c r="I37" s="43"/>
    </row>
    <row r="38" spans="2:10">
      <c r="I38" s="43"/>
    </row>
    <row r="39" spans="2:10">
      <c r="I39" s="43"/>
    </row>
  </sheetData>
  <mergeCells count="19">
    <mergeCell ref="F32:H32"/>
    <mergeCell ref="B36:I36"/>
    <mergeCell ref="B34:H34"/>
    <mergeCell ref="H5:I5"/>
    <mergeCell ref="B35:H35"/>
    <mergeCell ref="F15:H15"/>
    <mergeCell ref="B16:H16"/>
    <mergeCell ref="X19:Z19"/>
    <mergeCell ref="B19:H19"/>
    <mergeCell ref="B2:D5"/>
    <mergeCell ref="E2:I2"/>
    <mergeCell ref="E3:I4"/>
    <mergeCell ref="C7:I7"/>
    <mergeCell ref="B13:H13"/>
    <mergeCell ref="B33:H33"/>
    <mergeCell ref="F18:H18"/>
    <mergeCell ref="B27:H27"/>
    <mergeCell ref="F29:H29"/>
    <mergeCell ref="B30:H30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2020-03-14T18:36:46Z</dcterms:created>
  <dcterms:modified xsi:type="dcterms:W3CDTF">2020-07-07T21:04:08Z</dcterms:modified>
</cp:coreProperties>
</file>